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<sst xmlns="http://schemas.openxmlformats.org/spreadsheetml/2006/main" count="128" uniqueCount="33">
  <si>
    <t>初中物理2</t>
  </si>
  <si>
    <t>初中英语2</t>
  </si>
  <si>
    <t>岗位代码</t>
  </si>
  <si>
    <t>岗位名称</t>
  </si>
  <si>
    <t>准考证号</t>
  </si>
  <si>
    <t>小学语文1</t>
  </si>
  <si>
    <t>小学美术2</t>
  </si>
  <si>
    <t>高中数学</t>
  </si>
  <si>
    <t>小学语文2</t>
  </si>
  <si>
    <t>小学数学2</t>
  </si>
  <si>
    <t>初中数学</t>
  </si>
  <si>
    <t>小学数学1</t>
  </si>
  <si>
    <t>初中英语1</t>
  </si>
  <si>
    <t>小学体育1</t>
  </si>
  <si>
    <t>小学信息技术2</t>
  </si>
  <si>
    <t>小学英语2</t>
  </si>
  <si>
    <t>初中语文</t>
  </si>
  <si>
    <t>小学科学1</t>
  </si>
  <si>
    <t>小学科学2</t>
  </si>
  <si>
    <t>小学音乐2</t>
  </si>
  <si>
    <t>小学美术1</t>
  </si>
  <si>
    <t>小学英语1</t>
  </si>
  <si>
    <t>小学体育2</t>
  </si>
  <si>
    <t>小学音乐1</t>
  </si>
  <si>
    <t>高中语文</t>
  </si>
  <si>
    <t>小学信息技术1</t>
  </si>
  <si>
    <t>笔试成绩</t>
  </si>
  <si>
    <t>政策加分</t>
  </si>
  <si>
    <t>序号</t>
  </si>
  <si>
    <t>亳州市谯城区2021年度中小学新任教师公开招聘资格复审人员名单</t>
  </si>
  <si>
    <t>笔试合成成绩</t>
  </si>
  <si>
    <t>教育综合成绩</t>
  </si>
  <si>
    <t>专业知识成绩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</si>
</sst>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3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3" fillId="0" borderId="10" xfId="40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0" customWidth="1"/>
    <col min="2" max="2" width="13.875" style="0" customWidth="1"/>
    <col min="3" max="3" width="14.00390625" style="0" customWidth="1"/>
    <col min="4" max="4" width="12.00390625" style="0" customWidth="1"/>
    <col min="5" max="5" width="7.125" style="5" customWidth="1"/>
    <col min="6" max="6" width="7.625" style="0" customWidth="1"/>
    <col min="7" max="8" width="6.625" style="0" customWidth="1"/>
    <col min="9" max="9" width="8.375" style="0" customWidth="1"/>
  </cols>
  <sheetData>
    <row r="1" spans="1:9" ht="29.25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31.5" customHeight="1">
      <c r="A2" s="7" t="s">
        <v>28</v>
      </c>
      <c r="B2" s="7" t="s">
        <v>2</v>
      </c>
      <c r="C2" s="7" t="s">
        <v>3</v>
      </c>
      <c r="D2" s="7" t="s">
        <v>4</v>
      </c>
      <c r="E2" s="3" t="s">
        <v>31</v>
      </c>
      <c r="F2" s="3" t="s">
        <v>32</v>
      </c>
      <c r="G2" s="3" t="s">
        <v>26</v>
      </c>
      <c r="H2" s="3" t="s">
        <v>27</v>
      </c>
      <c r="I2" s="3" t="s">
        <v>30</v>
      </c>
    </row>
    <row r="3" spans="1:9" ht="19.5" customHeight="1">
      <c r="A3" s="8">
        <v>1</v>
      </c>
      <c r="B3" s="8" t="str">
        <f aca="true" t="shared" si="0" ref="B3:B20">"1602010310101"</f>
        <v>1602010310101</v>
      </c>
      <c r="C3" s="8" t="s">
        <v>5</v>
      </c>
      <c r="D3" s="8" t="str">
        <f>"16020010513"</f>
        <v>16020010513</v>
      </c>
      <c r="E3" s="4">
        <v>91.58</v>
      </c>
      <c r="F3" s="2">
        <v>90.6</v>
      </c>
      <c r="G3" s="2">
        <v>90.99</v>
      </c>
      <c r="H3" s="8"/>
      <c r="I3" s="9">
        <f aca="true" t="shared" si="1" ref="I3:I48">H3+G3</f>
        <v>90.99</v>
      </c>
    </row>
    <row r="4" spans="1:9" ht="19.5" customHeight="1">
      <c r="A4" s="8">
        <v>2</v>
      </c>
      <c r="B4" s="8" t="str">
        <f t="shared" si="0"/>
        <v>1602010310101</v>
      </c>
      <c r="C4" s="8" t="s">
        <v>5</v>
      </c>
      <c r="D4" s="8" t="str">
        <f>"16020010314"</f>
        <v>16020010314</v>
      </c>
      <c r="E4" s="4">
        <v>87.78</v>
      </c>
      <c r="F4" s="2">
        <v>92.4</v>
      </c>
      <c r="G4" s="2">
        <v>90.55</v>
      </c>
      <c r="H4" s="8"/>
      <c r="I4" s="9">
        <f t="shared" si="1"/>
        <v>90.55</v>
      </c>
    </row>
    <row r="5" spans="1:9" ht="19.5" customHeight="1">
      <c r="A5" s="8">
        <v>3</v>
      </c>
      <c r="B5" s="8" t="str">
        <f t="shared" si="0"/>
        <v>1602010310101</v>
      </c>
      <c r="C5" s="8" t="s">
        <v>5</v>
      </c>
      <c r="D5" s="8" t="str">
        <f>"16020010621"</f>
        <v>16020010621</v>
      </c>
      <c r="E5" s="4">
        <v>82.2</v>
      </c>
      <c r="F5" s="2">
        <v>93.8</v>
      </c>
      <c r="G5" s="2">
        <v>89.16</v>
      </c>
      <c r="H5" s="8"/>
      <c r="I5" s="9">
        <f t="shared" si="1"/>
        <v>89.16</v>
      </c>
    </row>
    <row r="6" spans="1:9" ht="19.5" customHeight="1">
      <c r="A6" s="8">
        <v>4</v>
      </c>
      <c r="B6" s="8" t="str">
        <f t="shared" si="0"/>
        <v>1602010310101</v>
      </c>
      <c r="C6" s="8" t="s">
        <v>5</v>
      </c>
      <c r="D6" s="8" t="str">
        <f>"16020011027"</f>
        <v>16020011027</v>
      </c>
      <c r="E6" s="4">
        <v>86.04</v>
      </c>
      <c r="F6" s="2">
        <v>91</v>
      </c>
      <c r="G6" s="2">
        <v>89.02</v>
      </c>
      <c r="H6" s="8"/>
      <c r="I6" s="9">
        <f t="shared" si="1"/>
        <v>89.02</v>
      </c>
    </row>
    <row r="7" spans="1:9" ht="19.5" customHeight="1">
      <c r="A7" s="8">
        <v>5</v>
      </c>
      <c r="B7" s="8" t="str">
        <f t="shared" si="0"/>
        <v>1602010310101</v>
      </c>
      <c r="C7" s="8" t="s">
        <v>5</v>
      </c>
      <c r="D7" s="8" t="str">
        <f>"16020010118"</f>
        <v>16020010118</v>
      </c>
      <c r="E7" s="4">
        <v>87.46</v>
      </c>
      <c r="F7" s="2">
        <v>89.4</v>
      </c>
      <c r="G7" s="2">
        <v>88.62</v>
      </c>
      <c r="H7" s="8"/>
      <c r="I7" s="9">
        <f t="shared" si="1"/>
        <v>88.62</v>
      </c>
    </row>
    <row r="8" spans="1:9" ht="19.5" customHeight="1">
      <c r="A8" s="8">
        <v>6</v>
      </c>
      <c r="B8" s="8" t="str">
        <f t="shared" si="0"/>
        <v>1602010310101</v>
      </c>
      <c r="C8" s="8" t="s">
        <v>5</v>
      </c>
      <c r="D8" s="8" t="str">
        <f>"16020010128"</f>
        <v>16020010128</v>
      </c>
      <c r="E8" s="4">
        <v>92.36</v>
      </c>
      <c r="F8" s="2">
        <v>85.2</v>
      </c>
      <c r="G8" s="2">
        <v>88.06</v>
      </c>
      <c r="H8" s="8"/>
      <c r="I8" s="9">
        <f t="shared" si="1"/>
        <v>88.06</v>
      </c>
    </row>
    <row r="9" spans="1:9" ht="19.5" customHeight="1">
      <c r="A9" s="8">
        <v>7</v>
      </c>
      <c r="B9" s="8" t="str">
        <f t="shared" si="0"/>
        <v>1602010310101</v>
      </c>
      <c r="C9" s="8" t="s">
        <v>5</v>
      </c>
      <c r="D9" s="8" t="str">
        <f>"16020010313"</f>
        <v>16020010313</v>
      </c>
      <c r="E9" s="4">
        <v>79.46</v>
      </c>
      <c r="F9" s="2">
        <v>93.4</v>
      </c>
      <c r="G9" s="2">
        <v>87.82</v>
      </c>
      <c r="H9" s="8"/>
      <c r="I9" s="9">
        <f t="shared" si="1"/>
        <v>87.82</v>
      </c>
    </row>
    <row r="10" spans="1:9" ht="19.5" customHeight="1">
      <c r="A10" s="8">
        <v>8</v>
      </c>
      <c r="B10" s="8" t="str">
        <f t="shared" si="0"/>
        <v>1602010310101</v>
      </c>
      <c r="C10" s="8" t="s">
        <v>5</v>
      </c>
      <c r="D10" s="8" t="str">
        <f>"16020010413"</f>
        <v>16020010413</v>
      </c>
      <c r="E10" s="4">
        <v>82.54</v>
      </c>
      <c r="F10" s="2">
        <v>90.5</v>
      </c>
      <c r="G10" s="2">
        <v>87.32</v>
      </c>
      <c r="H10" s="8"/>
      <c r="I10" s="9">
        <f t="shared" si="1"/>
        <v>87.32</v>
      </c>
    </row>
    <row r="11" spans="1:9" ht="19.5" customHeight="1">
      <c r="A11" s="8">
        <v>9</v>
      </c>
      <c r="B11" s="8" t="str">
        <f t="shared" si="0"/>
        <v>1602010310101</v>
      </c>
      <c r="C11" s="8" t="s">
        <v>5</v>
      </c>
      <c r="D11" s="8" t="str">
        <f>"16020010909"</f>
        <v>16020010909</v>
      </c>
      <c r="E11" s="4">
        <v>82.98</v>
      </c>
      <c r="F11" s="2">
        <v>90.2</v>
      </c>
      <c r="G11" s="2">
        <v>87.31</v>
      </c>
      <c r="H11" s="8"/>
      <c r="I11" s="9">
        <f t="shared" si="1"/>
        <v>87.31</v>
      </c>
    </row>
    <row r="12" spans="1:9" ht="19.5" customHeight="1">
      <c r="A12" s="8">
        <v>10</v>
      </c>
      <c r="B12" s="8" t="str">
        <f t="shared" si="0"/>
        <v>1602010310101</v>
      </c>
      <c r="C12" s="8" t="s">
        <v>5</v>
      </c>
      <c r="D12" s="8" t="str">
        <f>"16020010729"</f>
        <v>16020010729</v>
      </c>
      <c r="E12" s="4">
        <v>82.66</v>
      </c>
      <c r="F12" s="2">
        <v>90</v>
      </c>
      <c r="G12" s="2">
        <v>87.06</v>
      </c>
      <c r="H12" s="8"/>
      <c r="I12" s="9">
        <f t="shared" si="1"/>
        <v>87.06</v>
      </c>
    </row>
    <row r="13" spans="1:9" ht="19.5" customHeight="1">
      <c r="A13" s="8">
        <v>11</v>
      </c>
      <c r="B13" s="8" t="str">
        <f t="shared" si="0"/>
        <v>1602010310101</v>
      </c>
      <c r="C13" s="8" t="s">
        <v>5</v>
      </c>
      <c r="D13" s="8" t="str">
        <f>"16020010716"</f>
        <v>16020010716</v>
      </c>
      <c r="E13" s="4">
        <v>86.38</v>
      </c>
      <c r="F13" s="2">
        <v>87.4</v>
      </c>
      <c r="G13" s="2">
        <v>86.99</v>
      </c>
      <c r="H13" s="8"/>
      <c r="I13" s="9">
        <f t="shared" si="1"/>
        <v>86.99</v>
      </c>
    </row>
    <row r="14" spans="1:9" ht="19.5" customHeight="1">
      <c r="A14" s="8">
        <v>12</v>
      </c>
      <c r="B14" s="8" t="str">
        <f t="shared" si="0"/>
        <v>1602010310101</v>
      </c>
      <c r="C14" s="8" t="s">
        <v>5</v>
      </c>
      <c r="D14" s="8" t="str">
        <f>"16020010813"</f>
        <v>16020010813</v>
      </c>
      <c r="E14" s="4">
        <v>86.48</v>
      </c>
      <c r="F14" s="2">
        <v>87</v>
      </c>
      <c r="G14" s="2">
        <v>86.79</v>
      </c>
      <c r="H14" s="8"/>
      <c r="I14" s="9">
        <f t="shared" si="1"/>
        <v>86.79</v>
      </c>
    </row>
    <row r="15" spans="1:9" ht="19.5" customHeight="1">
      <c r="A15" s="8">
        <v>13</v>
      </c>
      <c r="B15" s="8" t="str">
        <f t="shared" si="0"/>
        <v>1602010310101</v>
      </c>
      <c r="C15" s="8" t="s">
        <v>5</v>
      </c>
      <c r="D15" s="8" t="str">
        <f>"16020010218"</f>
        <v>16020010218</v>
      </c>
      <c r="E15" s="4">
        <v>87.96</v>
      </c>
      <c r="F15" s="2">
        <v>85.9</v>
      </c>
      <c r="G15" s="2">
        <v>86.72</v>
      </c>
      <c r="H15" s="8"/>
      <c r="I15" s="9">
        <f t="shared" si="1"/>
        <v>86.72</v>
      </c>
    </row>
    <row r="16" spans="1:9" ht="19.5" customHeight="1">
      <c r="A16" s="8">
        <v>14</v>
      </c>
      <c r="B16" s="8" t="str">
        <f t="shared" si="0"/>
        <v>1602010310101</v>
      </c>
      <c r="C16" s="8" t="s">
        <v>5</v>
      </c>
      <c r="D16" s="8" t="str">
        <f>"16020010530"</f>
        <v>16020010530</v>
      </c>
      <c r="E16" s="4">
        <v>79.44</v>
      </c>
      <c r="F16" s="2">
        <v>90.9</v>
      </c>
      <c r="G16" s="2">
        <v>86.32</v>
      </c>
      <c r="H16" s="8"/>
      <c r="I16" s="9">
        <f t="shared" si="1"/>
        <v>86.32</v>
      </c>
    </row>
    <row r="17" spans="1:9" ht="19.5" customHeight="1">
      <c r="A17" s="8">
        <v>15</v>
      </c>
      <c r="B17" s="8" t="str">
        <f t="shared" si="0"/>
        <v>1602010310101</v>
      </c>
      <c r="C17" s="8" t="s">
        <v>5</v>
      </c>
      <c r="D17" s="8" t="str">
        <f>"16020010809"</f>
        <v>16020010809</v>
      </c>
      <c r="E17" s="4">
        <v>85.78</v>
      </c>
      <c r="F17" s="2">
        <v>86</v>
      </c>
      <c r="G17" s="2">
        <v>85.91</v>
      </c>
      <c r="H17" s="8"/>
      <c r="I17" s="9">
        <f t="shared" si="1"/>
        <v>85.91</v>
      </c>
    </row>
    <row r="18" spans="1:9" ht="19.5" customHeight="1">
      <c r="A18" s="8">
        <v>16</v>
      </c>
      <c r="B18" s="8" t="str">
        <f t="shared" si="0"/>
        <v>1602010310101</v>
      </c>
      <c r="C18" s="8" t="s">
        <v>5</v>
      </c>
      <c r="D18" s="8" t="str">
        <f>"16020010928"</f>
        <v>16020010928</v>
      </c>
      <c r="E18" s="4">
        <v>81.72</v>
      </c>
      <c r="F18" s="2">
        <v>88.2</v>
      </c>
      <c r="G18" s="2">
        <v>85.61</v>
      </c>
      <c r="H18" s="8"/>
      <c r="I18" s="9">
        <f t="shared" si="1"/>
        <v>85.61</v>
      </c>
    </row>
    <row r="19" spans="1:9" ht="19.5" customHeight="1">
      <c r="A19" s="8">
        <v>17</v>
      </c>
      <c r="B19" s="8" t="str">
        <f t="shared" si="0"/>
        <v>1602010310101</v>
      </c>
      <c r="C19" s="8" t="s">
        <v>5</v>
      </c>
      <c r="D19" s="8" t="str">
        <f>"16020011001"</f>
        <v>16020011001</v>
      </c>
      <c r="E19" s="4">
        <v>83.34</v>
      </c>
      <c r="F19" s="2">
        <v>86.7</v>
      </c>
      <c r="G19" s="2">
        <v>85.36</v>
      </c>
      <c r="H19" s="8"/>
      <c r="I19" s="9">
        <f t="shared" si="1"/>
        <v>85.36</v>
      </c>
    </row>
    <row r="20" spans="1:9" ht="19.5" customHeight="1">
      <c r="A20" s="8">
        <v>18</v>
      </c>
      <c r="B20" s="8" t="str">
        <f t="shared" si="0"/>
        <v>1602010310101</v>
      </c>
      <c r="C20" s="8" t="s">
        <v>5</v>
      </c>
      <c r="D20" s="8" t="str">
        <f>"16020010323"</f>
        <v>16020010323</v>
      </c>
      <c r="E20" s="4">
        <v>84.02</v>
      </c>
      <c r="F20" s="2">
        <v>86.2</v>
      </c>
      <c r="G20" s="2">
        <v>85.33</v>
      </c>
      <c r="H20" s="8"/>
      <c r="I20" s="9">
        <f t="shared" si="1"/>
        <v>85.33</v>
      </c>
    </row>
    <row r="21" spans="1:9" ht="19.5" customHeight="1">
      <c r="A21" s="8">
        <v>19</v>
      </c>
      <c r="B21" s="8" t="str">
        <f aca="true" t="shared" si="2" ref="B21:B32">"1602010310102"</f>
        <v>1602010310102</v>
      </c>
      <c r="C21" s="8" t="s">
        <v>8</v>
      </c>
      <c r="D21" s="8" t="str">
        <f>"16020012814"</f>
        <v>16020012814</v>
      </c>
      <c r="E21" s="4">
        <v>92.3</v>
      </c>
      <c r="F21" s="2">
        <v>91.7</v>
      </c>
      <c r="G21" s="2">
        <v>91.94</v>
      </c>
      <c r="H21" s="8"/>
      <c r="I21" s="9">
        <f t="shared" si="1"/>
        <v>91.94</v>
      </c>
    </row>
    <row r="22" spans="1:9" ht="19.5" customHeight="1">
      <c r="A22" s="8">
        <v>20</v>
      </c>
      <c r="B22" s="8" t="str">
        <f t="shared" si="2"/>
        <v>1602010310102</v>
      </c>
      <c r="C22" s="8" t="s">
        <v>8</v>
      </c>
      <c r="D22" s="8" t="str">
        <f>"16020012710"</f>
        <v>16020012710</v>
      </c>
      <c r="E22" s="4">
        <v>91.52</v>
      </c>
      <c r="F22" s="2">
        <v>91.2</v>
      </c>
      <c r="G22" s="2">
        <v>91.33</v>
      </c>
      <c r="H22" s="8"/>
      <c r="I22" s="9">
        <f t="shared" si="1"/>
        <v>91.33</v>
      </c>
    </row>
    <row r="23" spans="1:9" ht="19.5" customHeight="1">
      <c r="A23" s="8">
        <v>21</v>
      </c>
      <c r="B23" s="8" t="str">
        <f t="shared" si="2"/>
        <v>1602010310102</v>
      </c>
      <c r="C23" s="8" t="s">
        <v>8</v>
      </c>
      <c r="D23" s="8" t="str">
        <f>"16020013029"</f>
        <v>16020013029</v>
      </c>
      <c r="E23" s="4">
        <v>92.9</v>
      </c>
      <c r="F23" s="2">
        <v>88.4</v>
      </c>
      <c r="G23" s="2">
        <v>90.2</v>
      </c>
      <c r="H23" s="8"/>
      <c r="I23" s="9">
        <f t="shared" si="1"/>
        <v>90.2</v>
      </c>
    </row>
    <row r="24" spans="1:9" ht="19.5" customHeight="1">
      <c r="A24" s="8">
        <v>22</v>
      </c>
      <c r="B24" s="8" t="str">
        <f t="shared" si="2"/>
        <v>1602010310102</v>
      </c>
      <c r="C24" s="8" t="s">
        <v>8</v>
      </c>
      <c r="D24" s="8" t="str">
        <f>"16020011630"</f>
        <v>16020011630</v>
      </c>
      <c r="E24" s="4">
        <v>88.58</v>
      </c>
      <c r="F24" s="2">
        <v>91.1</v>
      </c>
      <c r="G24" s="2">
        <v>90.09</v>
      </c>
      <c r="H24" s="8"/>
      <c r="I24" s="9">
        <f t="shared" si="1"/>
        <v>90.09</v>
      </c>
    </row>
    <row r="25" spans="1:9" ht="19.5" customHeight="1">
      <c r="A25" s="8">
        <v>23</v>
      </c>
      <c r="B25" s="8" t="str">
        <f t="shared" si="2"/>
        <v>1602010310102</v>
      </c>
      <c r="C25" s="8" t="s">
        <v>8</v>
      </c>
      <c r="D25" s="8" t="str">
        <f>"16020012507"</f>
        <v>16020012507</v>
      </c>
      <c r="E25" s="4">
        <v>90.92</v>
      </c>
      <c r="F25" s="2">
        <v>88.9</v>
      </c>
      <c r="G25" s="2">
        <v>89.71</v>
      </c>
      <c r="H25" s="8"/>
      <c r="I25" s="9">
        <f t="shared" si="1"/>
        <v>89.71</v>
      </c>
    </row>
    <row r="26" spans="1:9" ht="19.5" customHeight="1">
      <c r="A26" s="8">
        <v>24</v>
      </c>
      <c r="B26" s="8" t="str">
        <f t="shared" si="2"/>
        <v>1602010310102</v>
      </c>
      <c r="C26" s="8" t="s">
        <v>8</v>
      </c>
      <c r="D26" s="8" t="str">
        <f>"16020011302"</f>
        <v>16020011302</v>
      </c>
      <c r="E26" s="4">
        <v>83.92</v>
      </c>
      <c r="F26" s="2">
        <v>92.6</v>
      </c>
      <c r="G26" s="2">
        <v>89.13</v>
      </c>
      <c r="H26" s="8"/>
      <c r="I26" s="9">
        <f t="shared" si="1"/>
        <v>89.13</v>
      </c>
    </row>
    <row r="27" spans="1:9" ht="19.5" customHeight="1">
      <c r="A27" s="8">
        <v>25</v>
      </c>
      <c r="B27" s="8" t="str">
        <f t="shared" si="2"/>
        <v>1602010310102</v>
      </c>
      <c r="C27" s="8" t="s">
        <v>8</v>
      </c>
      <c r="D27" s="8" t="str">
        <f>"16020013202"</f>
        <v>16020013202</v>
      </c>
      <c r="E27" s="4">
        <v>86.66</v>
      </c>
      <c r="F27" s="2">
        <v>90.7</v>
      </c>
      <c r="G27" s="2">
        <v>89.08</v>
      </c>
      <c r="H27" s="8"/>
      <c r="I27" s="9">
        <f t="shared" si="1"/>
        <v>89.08</v>
      </c>
    </row>
    <row r="28" spans="1:9" ht="19.5" customHeight="1">
      <c r="A28" s="8">
        <v>26</v>
      </c>
      <c r="B28" s="8" t="str">
        <f t="shared" si="2"/>
        <v>1602010310102</v>
      </c>
      <c r="C28" s="8" t="s">
        <v>8</v>
      </c>
      <c r="D28" s="8" t="str">
        <f>"16020011717"</f>
        <v>16020011717</v>
      </c>
      <c r="E28" s="4">
        <v>85.98</v>
      </c>
      <c r="F28" s="2">
        <v>90.6</v>
      </c>
      <c r="G28" s="2">
        <v>88.75</v>
      </c>
      <c r="H28" s="8"/>
      <c r="I28" s="9">
        <f t="shared" si="1"/>
        <v>88.75</v>
      </c>
    </row>
    <row r="29" spans="1:9" ht="19.5" customHeight="1">
      <c r="A29" s="8">
        <v>27</v>
      </c>
      <c r="B29" s="8" t="str">
        <f t="shared" si="2"/>
        <v>1602010310102</v>
      </c>
      <c r="C29" s="8" t="s">
        <v>8</v>
      </c>
      <c r="D29" s="8" t="str">
        <f>"16020011511"</f>
        <v>16020011511</v>
      </c>
      <c r="E29" s="4">
        <v>90.24</v>
      </c>
      <c r="F29" s="2">
        <v>87.6</v>
      </c>
      <c r="G29" s="2">
        <v>88.66</v>
      </c>
      <c r="H29" s="8"/>
      <c r="I29" s="9">
        <f t="shared" si="1"/>
        <v>88.66</v>
      </c>
    </row>
    <row r="30" spans="1:9" ht="19.5" customHeight="1">
      <c r="A30" s="8">
        <v>28</v>
      </c>
      <c r="B30" s="8" t="str">
        <f t="shared" si="2"/>
        <v>1602010310102</v>
      </c>
      <c r="C30" s="8" t="s">
        <v>8</v>
      </c>
      <c r="D30" s="8" t="str">
        <f>"16020011718"</f>
        <v>16020011718</v>
      </c>
      <c r="E30" s="4">
        <v>85.96</v>
      </c>
      <c r="F30" s="2">
        <v>89.7</v>
      </c>
      <c r="G30" s="2">
        <v>88.2</v>
      </c>
      <c r="H30" s="8"/>
      <c r="I30" s="9">
        <f t="shared" si="1"/>
        <v>88.2</v>
      </c>
    </row>
    <row r="31" spans="1:9" ht="19.5" customHeight="1">
      <c r="A31" s="8">
        <v>29</v>
      </c>
      <c r="B31" s="8" t="str">
        <f t="shared" si="2"/>
        <v>1602010310102</v>
      </c>
      <c r="C31" s="8" t="s">
        <v>8</v>
      </c>
      <c r="D31" s="8" t="str">
        <f>"16020013116"</f>
        <v>16020013116</v>
      </c>
      <c r="E31" s="4">
        <v>85.12</v>
      </c>
      <c r="F31" s="2">
        <v>90.2</v>
      </c>
      <c r="G31" s="2">
        <v>88.17</v>
      </c>
      <c r="H31" s="8"/>
      <c r="I31" s="9">
        <f t="shared" si="1"/>
        <v>88.17</v>
      </c>
    </row>
    <row r="32" spans="1:9" ht="19.5" customHeight="1">
      <c r="A32" s="8">
        <v>30</v>
      </c>
      <c r="B32" s="8" t="str">
        <f t="shared" si="2"/>
        <v>1602010310102</v>
      </c>
      <c r="C32" s="8" t="s">
        <v>8</v>
      </c>
      <c r="D32" s="8" t="str">
        <f>"16020011913"</f>
        <v>16020011913</v>
      </c>
      <c r="E32" s="4">
        <v>82.28</v>
      </c>
      <c r="F32" s="2">
        <v>92</v>
      </c>
      <c r="G32" s="2">
        <v>88.11</v>
      </c>
      <c r="H32" s="8"/>
      <c r="I32" s="9">
        <f t="shared" si="1"/>
        <v>88.11</v>
      </c>
    </row>
    <row r="33" spans="1:9" ht="19.5" customHeight="1">
      <c r="A33" s="8">
        <v>31</v>
      </c>
      <c r="B33" s="8" t="str">
        <f aca="true" t="shared" si="3" ref="B33:B48">"1602010310203"</f>
        <v>1602010310203</v>
      </c>
      <c r="C33" s="8" t="s">
        <v>11</v>
      </c>
      <c r="D33" s="8" t="str">
        <f>"16020013907"</f>
        <v>16020013907</v>
      </c>
      <c r="E33" s="4">
        <v>88.26</v>
      </c>
      <c r="F33" s="2">
        <v>92.6</v>
      </c>
      <c r="G33" s="2">
        <v>90.86</v>
      </c>
      <c r="H33" s="8"/>
      <c r="I33" s="9">
        <f t="shared" si="1"/>
        <v>90.86</v>
      </c>
    </row>
    <row r="34" spans="1:9" ht="19.5" customHeight="1">
      <c r="A34" s="8">
        <v>32</v>
      </c>
      <c r="B34" s="8" t="str">
        <f t="shared" si="3"/>
        <v>1602010310203</v>
      </c>
      <c r="C34" s="8" t="s">
        <v>11</v>
      </c>
      <c r="D34" s="8" t="str">
        <f>"16020013505"</f>
        <v>16020013505</v>
      </c>
      <c r="E34" s="4">
        <v>78.02</v>
      </c>
      <c r="F34" s="2">
        <v>94.5</v>
      </c>
      <c r="G34" s="2">
        <v>87.91</v>
      </c>
      <c r="H34" s="8"/>
      <c r="I34" s="9">
        <f t="shared" si="1"/>
        <v>87.91</v>
      </c>
    </row>
    <row r="35" spans="1:9" ht="19.5" customHeight="1">
      <c r="A35" s="8">
        <v>33</v>
      </c>
      <c r="B35" s="8" t="str">
        <f t="shared" si="3"/>
        <v>1602010310203</v>
      </c>
      <c r="C35" s="8" t="s">
        <v>11</v>
      </c>
      <c r="D35" s="8" t="str">
        <f>"16020013601"</f>
        <v>16020013601</v>
      </c>
      <c r="E35" s="4">
        <v>89.62</v>
      </c>
      <c r="F35" s="2">
        <v>86.15</v>
      </c>
      <c r="G35" s="2">
        <v>87.54</v>
      </c>
      <c r="H35" s="8"/>
      <c r="I35" s="9">
        <f t="shared" si="1"/>
        <v>87.54</v>
      </c>
    </row>
    <row r="36" spans="1:9" ht="19.5" customHeight="1">
      <c r="A36" s="8">
        <v>34</v>
      </c>
      <c r="B36" s="8" t="str">
        <f t="shared" si="3"/>
        <v>1602010310203</v>
      </c>
      <c r="C36" s="8" t="s">
        <v>11</v>
      </c>
      <c r="D36" s="8" t="str">
        <f>"16020013405"</f>
        <v>16020013405</v>
      </c>
      <c r="E36" s="4">
        <v>85.52</v>
      </c>
      <c r="F36" s="2">
        <v>87.85</v>
      </c>
      <c r="G36" s="2">
        <v>86.92</v>
      </c>
      <c r="H36" s="8"/>
      <c r="I36" s="9">
        <f t="shared" si="1"/>
        <v>86.92</v>
      </c>
    </row>
    <row r="37" spans="1:9" ht="19.5" customHeight="1">
      <c r="A37" s="8">
        <v>35</v>
      </c>
      <c r="B37" s="8" t="str">
        <f t="shared" si="3"/>
        <v>1602010310203</v>
      </c>
      <c r="C37" s="8" t="s">
        <v>11</v>
      </c>
      <c r="D37" s="8" t="str">
        <f>"16020013708"</f>
        <v>16020013708</v>
      </c>
      <c r="E37" s="4">
        <v>81.58</v>
      </c>
      <c r="F37" s="2">
        <v>89.8</v>
      </c>
      <c r="G37" s="2">
        <v>86.51</v>
      </c>
      <c r="H37" s="8"/>
      <c r="I37" s="9">
        <f t="shared" si="1"/>
        <v>86.51</v>
      </c>
    </row>
    <row r="38" spans="1:9" ht="19.5" customHeight="1">
      <c r="A38" s="8">
        <v>36</v>
      </c>
      <c r="B38" s="8" t="str">
        <f t="shared" si="3"/>
        <v>1602010310203</v>
      </c>
      <c r="C38" s="8" t="s">
        <v>11</v>
      </c>
      <c r="D38" s="8" t="str">
        <f>"16020013707"</f>
        <v>16020013707</v>
      </c>
      <c r="E38" s="4">
        <v>85.6</v>
      </c>
      <c r="F38" s="2">
        <v>86.85</v>
      </c>
      <c r="G38" s="2">
        <v>86.35</v>
      </c>
      <c r="H38" s="8"/>
      <c r="I38" s="9">
        <f t="shared" si="1"/>
        <v>86.35</v>
      </c>
    </row>
    <row r="39" spans="1:9" ht="19.5" customHeight="1">
      <c r="A39" s="8">
        <v>37</v>
      </c>
      <c r="B39" s="8" t="str">
        <f t="shared" si="3"/>
        <v>1602010310203</v>
      </c>
      <c r="C39" s="8" t="s">
        <v>11</v>
      </c>
      <c r="D39" s="8" t="str">
        <f>"16020013830"</f>
        <v>16020013830</v>
      </c>
      <c r="E39" s="4">
        <v>85.94</v>
      </c>
      <c r="F39" s="2">
        <v>86.35</v>
      </c>
      <c r="G39" s="2">
        <v>86.19</v>
      </c>
      <c r="H39" s="8"/>
      <c r="I39" s="9">
        <f t="shared" si="1"/>
        <v>86.19</v>
      </c>
    </row>
    <row r="40" spans="1:9" ht="19.5" customHeight="1">
      <c r="A40" s="8">
        <v>38</v>
      </c>
      <c r="B40" s="8" t="str">
        <f t="shared" si="3"/>
        <v>1602010310203</v>
      </c>
      <c r="C40" s="8" t="s">
        <v>11</v>
      </c>
      <c r="D40" s="8" t="str">
        <f>"16020013406"</f>
        <v>16020013406</v>
      </c>
      <c r="E40" s="4">
        <v>84.94</v>
      </c>
      <c r="F40" s="2">
        <v>86.55</v>
      </c>
      <c r="G40" s="2">
        <v>85.91</v>
      </c>
      <c r="H40" s="8"/>
      <c r="I40" s="9">
        <f t="shared" si="1"/>
        <v>85.91</v>
      </c>
    </row>
    <row r="41" spans="1:9" ht="19.5" customHeight="1">
      <c r="A41" s="8">
        <v>39</v>
      </c>
      <c r="B41" s="8" t="str">
        <f t="shared" si="3"/>
        <v>1602010310203</v>
      </c>
      <c r="C41" s="8" t="s">
        <v>11</v>
      </c>
      <c r="D41" s="8" t="str">
        <f>"16020013730"</f>
        <v>16020013730</v>
      </c>
      <c r="E41" s="4">
        <v>89.9</v>
      </c>
      <c r="F41" s="2">
        <v>83.15</v>
      </c>
      <c r="G41" s="2">
        <v>85.85</v>
      </c>
      <c r="H41" s="8"/>
      <c r="I41" s="9">
        <f t="shared" si="1"/>
        <v>85.85</v>
      </c>
    </row>
    <row r="42" spans="1:9" ht="19.5" customHeight="1">
      <c r="A42" s="8">
        <v>40</v>
      </c>
      <c r="B42" s="8" t="str">
        <f t="shared" si="3"/>
        <v>1602010310203</v>
      </c>
      <c r="C42" s="8" t="s">
        <v>11</v>
      </c>
      <c r="D42" s="8" t="str">
        <f>"16020013813"</f>
        <v>16020013813</v>
      </c>
      <c r="E42" s="4">
        <v>87.38</v>
      </c>
      <c r="F42" s="2">
        <v>84.8</v>
      </c>
      <c r="G42" s="2">
        <v>85.83</v>
      </c>
      <c r="H42" s="8"/>
      <c r="I42" s="9">
        <f t="shared" si="1"/>
        <v>85.83</v>
      </c>
    </row>
    <row r="43" spans="1:9" ht="19.5" customHeight="1">
      <c r="A43" s="8">
        <v>41</v>
      </c>
      <c r="B43" s="8" t="str">
        <f t="shared" si="3"/>
        <v>1602010310203</v>
      </c>
      <c r="C43" s="8" t="s">
        <v>11</v>
      </c>
      <c r="D43" s="8" t="str">
        <f>"16020013626"</f>
        <v>16020013626</v>
      </c>
      <c r="E43" s="4">
        <v>83.22</v>
      </c>
      <c r="F43" s="2">
        <v>87.2</v>
      </c>
      <c r="G43" s="2">
        <v>85.61</v>
      </c>
      <c r="H43" s="8"/>
      <c r="I43" s="9">
        <f t="shared" si="1"/>
        <v>85.61</v>
      </c>
    </row>
    <row r="44" spans="1:9" ht="19.5" customHeight="1">
      <c r="A44" s="8">
        <v>42</v>
      </c>
      <c r="B44" s="8" t="str">
        <f t="shared" si="3"/>
        <v>1602010310203</v>
      </c>
      <c r="C44" s="8" t="s">
        <v>11</v>
      </c>
      <c r="D44" s="8" t="str">
        <f>"16020013508"</f>
        <v>16020013508</v>
      </c>
      <c r="E44" s="4">
        <v>83.24</v>
      </c>
      <c r="F44" s="2">
        <v>86.65</v>
      </c>
      <c r="G44" s="2">
        <v>85.29</v>
      </c>
      <c r="H44" s="8"/>
      <c r="I44" s="9">
        <f t="shared" si="1"/>
        <v>85.29</v>
      </c>
    </row>
    <row r="45" spans="1:9" ht="19.5" customHeight="1">
      <c r="A45" s="8">
        <v>43</v>
      </c>
      <c r="B45" s="8" t="str">
        <f t="shared" si="3"/>
        <v>1602010310203</v>
      </c>
      <c r="C45" s="8" t="s">
        <v>11</v>
      </c>
      <c r="D45" s="8" t="str">
        <f>"16020013622"</f>
        <v>16020013622</v>
      </c>
      <c r="E45" s="4">
        <v>82.68</v>
      </c>
      <c r="F45" s="2">
        <v>86.8</v>
      </c>
      <c r="G45" s="2">
        <v>85.15</v>
      </c>
      <c r="H45" s="8"/>
      <c r="I45" s="9">
        <f t="shared" si="1"/>
        <v>85.15</v>
      </c>
    </row>
    <row r="46" spans="1:9" ht="19.5" customHeight="1">
      <c r="A46" s="8">
        <v>44</v>
      </c>
      <c r="B46" s="8" t="str">
        <f t="shared" si="3"/>
        <v>1602010310203</v>
      </c>
      <c r="C46" s="8" t="s">
        <v>11</v>
      </c>
      <c r="D46" s="8" t="str">
        <f>"16020013619"</f>
        <v>16020013619</v>
      </c>
      <c r="E46" s="4">
        <v>89.58</v>
      </c>
      <c r="F46" s="2">
        <v>82.15</v>
      </c>
      <c r="G46" s="2">
        <v>85.12</v>
      </c>
      <c r="H46" s="8"/>
      <c r="I46" s="9">
        <f t="shared" si="1"/>
        <v>85.12</v>
      </c>
    </row>
    <row r="47" spans="1:9" ht="19.5" customHeight="1">
      <c r="A47" s="8">
        <v>45</v>
      </c>
      <c r="B47" s="8" t="str">
        <f t="shared" si="3"/>
        <v>1602010310203</v>
      </c>
      <c r="C47" s="8" t="s">
        <v>11</v>
      </c>
      <c r="D47" s="8" t="str">
        <f>"16020013807"</f>
        <v>16020013807</v>
      </c>
      <c r="E47" s="4">
        <v>84.7</v>
      </c>
      <c r="F47" s="2">
        <v>84.45</v>
      </c>
      <c r="G47" s="2">
        <v>84.55</v>
      </c>
      <c r="H47" s="8"/>
      <c r="I47" s="9">
        <f t="shared" si="1"/>
        <v>84.55</v>
      </c>
    </row>
    <row r="48" spans="1:9" ht="19.5" customHeight="1">
      <c r="A48" s="8">
        <v>46</v>
      </c>
      <c r="B48" s="8" t="str">
        <f t="shared" si="3"/>
        <v>1602010310203</v>
      </c>
      <c r="C48" s="8" t="s">
        <v>11</v>
      </c>
      <c r="D48" s="8" t="str">
        <f>"16020013415"</f>
        <v>16020013415</v>
      </c>
      <c r="E48" s="4">
        <v>86.48</v>
      </c>
      <c r="F48" s="2">
        <v>83.15</v>
      </c>
      <c r="G48" s="2">
        <v>84.48</v>
      </c>
      <c r="H48" s="8"/>
      <c r="I48" s="9">
        <f t="shared" si="1"/>
        <v>84.48</v>
      </c>
    </row>
    <row r="49" spans="1:9" ht="19.5" customHeight="1">
      <c r="A49" s="8">
        <v>47</v>
      </c>
      <c r="B49" s="8" t="str">
        <f aca="true" t="shared" si="4" ref="B49:B63">"1602010310204"</f>
        <v>1602010310204</v>
      </c>
      <c r="C49" s="8" t="s">
        <v>9</v>
      </c>
      <c r="D49" s="8" t="str">
        <f>"16020015206"</f>
        <v>16020015206</v>
      </c>
      <c r="E49" s="4">
        <v>86.74</v>
      </c>
      <c r="F49" s="2">
        <v>94.5</v>
      </c>
      <c r="G49" s="2">
        <v>91.4</v>
      </c>
      <c r="H49" s="8"/>
      <c r="I49" s="9">
        <f aca="true" t="shared" si="5" ref="I49:I63">H49+G49</f>
        <v>91.4</v>
      </c>
    </row>
    <row r="50" spans="1:9" ht="19.5" customHeight="1">
      <c r="A50" s="8">
        <v>48</v>
      </c>
      <c r="B50" s="8" t="str">
        <f t="shared" si="4"/>
        <v>1602010310204</v>
      </c>
      <c r="C50" s="8" t="s">
        <v>9</v>
      </c>
      <c r="D50" s="8" t="str">
        <f>"16020014802"</f>
        <v>16020014802</v>
      </c>
      <c r="E50" s="4">
        <v>81.48</v>
      </c>
      <c r="F50" s="2">
        <v>92.35</v>
      </c>
      <c r="G50" s="2">
        <v>88</v>
      </c>
      <c r="H50" s="8"/>
      <c r="I50" s="9">
        <f t="shared" si="5"/>
        <v>88</v>
      </c>
    </row>
    <row r="51" spans="1:9" ht="19.5" customHeight="1">
      <c r="A51" s="8">
        <v>49</v>
      </c>
      <c r="B51" s="8" t="str">
        <f t="shared" si="4"/>
        <v>1602010310204</v>
      </c>
      <c r="C51" s="8" t="s">
        <v>9</v>
      </c>
      <c r="D51" s="8" t="str">
        <f>"16020014116"</f>
        <v>16020014116</v>
      </c>
      <c r="E51" s="4">
        <v>78.6</v>
      </c>
      <c r="F51" s="2">
        <v>94</v>
      </c>
      <c r="G51" s="2">
        <v>87.84</v>
      </c>
      <c r="H51" s="8"/>
      <c r="I51" s="9">
        <f t="shared" si="5"/>
        <v>87.84</v>
      </c>
    </row>
    <row r="52" spans="1:9" ht="19.5" customHeight="1">
      <c r="A52" s="8">
        <v>50</v>
      </c>
      <c r="B52" s="8" t="str">
        <f t="shared" si="4"/>
        <v>1602010310204</v>
      </c>
      <c r="C52" s="8" t="s">
        <v>9</v>
      </c>
      <c r="D52" s="8" t="str">
        <f>"16020014326"</f>
        <v>16020014326</v>
      </c>
      <c r="E52" s="4">
        <v>85.96</v>
      </c>
      <c r="F52" s="2">
        <v>89.1</v>
      </c>
      <c r="G52" s="2">
        <v>87.84</v>
      </c>
      <c r="H52" s="8"/>
      <c r="I52" s="9">
        <f t="shared" si="5"/>
        <v>87.84</v>
      </c>
    </row>
    <row r="53" spans="1:9" ht="19.5" customHeight="1">
      <c r="A53" s="8">
        <v>51</v>
      </c>
      <c r="B53" s="8" t="str">
        <f t="shared" si="4"/>
        <v>1602010310204</v>
      </c>
      <c r="C53" s="8" t="s">
        <v>9</v>
      </c>
      <c r="D53" s="8" t="str">
        <f>"16020014925"</f>
        <v>16020014925</v>
      </c>
      <c r="E53" s="4">
        <v>87.14</v>
      </c>
      <c r="F53" s="2">
        <v>88.15</v>
      </c>
      <c r="G53" s="2">
        <v>87.75</v>
      </c>
      <c r="H53" s="8"/>
      <c r="I53" s="9">
        <f t="shared" si="5"/>
        <v>87.75</v>
      </c>
    </row>
    <row r="54" spans="1:9" ht="19.5" customHeight="1">
      <c r="A54" s="8">
        <v>52</v>
      </c>
      <c r="B54" s="8" t="str">
        <f t="shared" si="4"/>
        <v>1602010310204</v>
      </c>
      <c r="C54" s="8" t="s">
        <v>9</v>
      </c>
      <c r="D54" s="8" t="str">
        <f>"16020014224"</f>
        <v>16020014224</v>
      </c>
      <c r="E54" s="4">
        <v>84.24</v>
      </c>
      <c r="F54" s="2">
        <v>89.4</v>
      </c>
      <c r="G54" s="2">
        <v>87.34</v>
      </c>
      <c r="H54" s="8"/>
      <c r="I54" s="9">
        <f t="shared" si="5"/>
        <v>87.34</v>
      </c>
    </row>
    <row r="55" spans="1:9" ht="19.5" customHeight="1">
      <c r="A55" s="8">
        <v>53</v>
      </c>
      <c r="B55" s="8" t="str">
        <f t="shared" si="4"/>
        <v>1602010310204</v>
      </c>
      <c r="C55" s="8" t="s">
        <v>9</v>
      </c>
      <c r="D55" s="8" t="str">
        <f>"16020014910"</f>
        <v>16020014910</v>
      </c>
      <c r="E55" s="4">
        <v>86.22</v>
      </c>
      <c r="F55" s="2">
        <v>87.2</v>
      </c>
      <c r="G55" s="2">
        <v>86.81</v>
      </c>
      <c r="H55" s="8"/>
      <c r="I55" s="9">
        <f t="shared" si="5"/>
        <v>86.81</v>
      </c>
    </row>
    <row r="56" spans="1:9" ht="19.5" customHeight="1">
      <c r="A56" s="8">
        <v>54</v>
      </c>
      <c r="B56" s="8" t="str">
        <f t="shared" si="4"/>
        <v>1602010310204</v>
      </c>
      <c r="C56" s="8" t="s">
        <v>9</v>
      </c>
      <c r="D56" s="8" t="str">
        <f>"16020014723"</f>
        <v>16020014723</v>
      </c>
      <c r="E56" s="4">
        <v>78.38</v>
      </c>
      <c r="F56" s="2">
        <v>91.4</v>
      </c>
      <c r="G56" s="2">
        <v>86.19</v>
      </c>
      <c r="H56" s="8"/>
      <c r="I56" s="9">
        <f t="shared" si="5"/>
        <v>86.19</v>
      </c>
    </row>
    <row r="57" spans="1:9" ht="19.5" customHeight="1">
      <c r="A57" s="8">
        <v>55</v>
      </c>
      <c r="B57" s="8" t="str">
        <f t="shared" si="4"/>
        <v>1602010310204</v>
      </c>
      <c r="C57" s="8" t="s">
        <v>9</v>
      </c>
      <c r="D57" s="8" t="str">
        <f>"16020014115"</f>
        <v>16020014115</v>
      </c>
      <c r="E57" s="4">
        <v>82.96</v>
      </c>
      <c r="F57" s="2">
        <v>88.35</v>
      </c>
      <c r="G57" s="2">
        <v>86.19</v>
      </c>
      <c r="H57" s="8"/>
      <c r="I57" s="9">
        <f t="shared" si="5"/>
        <v>86.19</v>
      </c>
    </row>
    <row r="58" spans="1:9" ht="19.5" customHeight="1">
      <c r="A58" s="8">
        <v>56</v>
      </c>
      <c r="B58" s="8" t="str">
        <f t="shared" si="4"/>
        <v>1602010310204</v>
      </c>
      <c r="C58" s="8" t="s">
        <v>9</v>
      </c>
      <c r="D58" s="8" t="str">
        <f>"16020014405"</f>
        <v>16020014405</v>
      </c>
      <c r="E58" s="4">
        <v>83.96</v>
      </c>
      <c r="F58" s="2">
        <v>87.5</v>
      </c>
      <c r="G58" s="2">
        <v>86.08</v>
      </c>
      <c r="H58" s="8"/>
      <c r="I58" s="9">
        <f t="shared" si="5"/>
        <v>86.08</v>
      </c>
    </row>
    <row r="59" spans="1:9" ht="19.5" customHeight="1">
      <c r="A59" s="8">
        <v>57</v>
      </c>
      <c r="B59" s="8" t="str">
        <f t="shared" si="4"/>
        <v>1602010310204</v>
      </c>
      <c r="C59" s="8" t="s">
        <v>9</v>
      </c>
      <c r="D59" s="8" t="str">
        <f>"16020014826"</f>
        <v>16020014826</v>
      </c>
      <c r="E59" s="4">
        <v>84.84</v>
      </c>
      <c r="F59" s="2">
        <v>86.75</v>
      </c>
      <c r="G59" s="2">
        <v>85.99</v>
      </c>
      <c r="H59" s="8"/>
      <c r="I59" s="9">
        <f t="shared" si="5"/>
        <v>85.99</v>
      </c>
    </row>
    <row r="60" spans="1:9" ht="19.5" customHeight="1">
      <c r="A60" s="8">
        <v>58</v>
      </c>
      <c r="B60" s="8" t="str">
        <f t="shared" si="4"/>
        <v>1602010310204</v>
      </c>
      <c r="C60" s="8" t="s">
        <v>9</v>
      </c>
      <c r="D60" s="8" t="str">
        <f>"16020014617"</f>
        <v>16020014617</v>
      </c>
      <c r="E60" s="4">
        <v>84.92</v>
      </c>
      <c r="F60" s="2">
        <v>86.6</v>
      </c>
      <c r="G60" s="2">
        <v>85.93</v>
      </c>
      <c r="H60" s="8"/>
      <c r="I60" s="9">
        <f t="shared" si="5"/>
        <v>85.93</v>
      </c>
    </row>
    <row r="61" spans="1:9" ht="19.5" customHeight="1">
      <c r="A61" s="8">
        <v>59</v>
      </c>
      <c r="B61" s="8" t="str">
        <f t="shared" si="4"/>
        <v>1602010310204</v>
      </c>
      <c r="C61" s="8" t="s">
        <v>9</v>
      </c>
      <c r="D61" s="8" t="str">
        <f>"16020015202"</f>
        <v>16020015202</v>
      </c>
      <c r="E61" s="4">
        <v>85.36</v>
      </c>
      <c r="F61" s="2">
        <v>85.75</v>
      </c>
      <c r="G61" s="2">
        <v>85.59</v>
      </c>
      <c r="H61" s="8"/>
      <c r="I61" s="9">
        <f t="shared" si="5"/>
        <v>85.59</v>
      </c>
    </row>
    <row r="62" spans="1:9" ht="19.5" customHeight="1">
      <c r="A62" s="8">
        <v>60</v>
      </c>
      <c r="B62" s="8" t="str">
        <f t="shared" si="4"/>
        <v>1602010310204</v>
      </c>
      <c r="C62" s="8" t="s">
        <v>9</v>
      </c>
      <c r="D62" s="8" t="str">
        <f>"16020014318"</f>
        <v>16020014318</v>
      </c>
      <c r="E62" s="4">
        <v>88.1</v>
      </c>
      <c r="F62" s="2">
        <v>83.8</v>
      </c>
      <c r="G62" s="2">
        <v>85.52</v>
      </c>
      <c r="H62" s="8"/>
      <c r="I62" s="9">
        <f t="shared" si="5"/>
        <v>85.52</v>
      </c>
    </row>
    <row r="63" spans="1:9" ht="19.5" customHeight="1">
      <c r="A63" s="8">
        <v>61</v>
      </c>
      <c r="B63" s="8" t="str">
        <f t="shared" si="4"/>
        <v>1602010310204</v>
      </c>
      <c r="C63" s="8" t="s">
        <v>9</v>
      </c>
      <c r="D63" s="8" t="str">
        <f>"16020014824"</f>
        <v>16020014824</v>
      </c>
      <c r="E63" s="4">
        <v>75.46</v>
      </c>
      <c r="F63" s="2">
        <v>90.7</v>
      </c>
      <c r="G63" s="2">
        <v>84.6</v>
      </c>
      <c r="H63" s="8"/>
      <c r="I63" s="9">
        <f t="shared" si="5"/>
        <v>84.6</v>
      </c>
    </row>
    <row r="64" spans="1:9" ht="19.5" customHeight="1">
      <c r="A64" s="8">
        <v>62</v>
      </c>
      <c r="B64" s="8" t="str">
        <f>"1602010310305"</f>
        <v>1602010310305</v>
      </c>
      <c r="C64" s="8" t="s">
        <v>21</v>
      </c>
      <c r="D64" s="8" t="str">
        <f>"16020015306"</f>
        <v>16020015306</v>
      </c>
      <c r="E64" s="4">
        <v>84.96</v>
      </c>
      <c r="F64" s="2">
        <v>88.56</v>
      </c>
      <c r="G64" s="2">
        <v>87.12</v>
      </c>
      <c r="H64" s="8"/>
      <c r="I64" s="9">
        <f aca="true" t="shared" si="6" ref="I64:I69">H64+G64</f>
        <v>87.12</v>
      </c>
    </row>
    <row r="65" spans="1:9" ht="19.5" customHeight="1">
      <c r="A65" s="8">
        <v>63</v>
      </c>
      <c r="B65" s="8" t="str">
        <f>"1602010310305"</f>
        <v>1602010310305</v>
      </c>
      <c r="C65" s="8" t="s">
        <v>21</v>
      </c>
      <c r="D65" s="8" t="str">
        <f>"16020015317"</f>
        <v>16020015317</v>
      </c>
      <c r="E65" s="4">
        <v>76.28</v>
      </c>
      <c r="F65" s="2">
        <v>83.4</v>
      </c>
      <c r="G65" s="2">
        <v>80.55</v>
      </c>
      <c r="H65" s="8"/>
      <c r="I65" s="9">
        <f t="shared" si="6"/>
        <v>80.55</v>
      </c>
    </row>
    <row r="66" spans="1:9" ht="19.5" customHeight="1">
      <c r="A66" s="8">
        <v>64</v>
      </c>
      <c r="B66" s="8" t="str">
        <f>"1602010310305"</f>
        <v>1602010310305</v>
      </c>
      <c r="C66" s="8" t="s">
        <v>21</v>
      </c>
      <c r="D66" s="8" t="str">
        <f>"16020015316"</f>
        <v>16020015316</v>
      </c>
      <c r="E66" s="4">
        <v>76.76</v>
      </c>
      <c r="F66" s="2">
        <v>78.3</v>
      </c>
      <c r="G66" s="2">
        <v>77.68</v>
      </c>
      <c r="H66" s="8"/>
      <c r="I66" s="9">
        <f t="shared" si="6"/>
        <v>77.68</v>
      </c>
    </row>
    <row r="67" spans="1:9" ht="19.5" customHeight="1">
      <c r="A67" s="8">
        <v>65</v>
      </c>
      <c r="B67" s="8" t="str">
        <f>"1602010310306"</f>
        <v>1602010310306</v>
      </c>
      <c r="C67" s="8" t="s">
        <v>15</v>
      </c>
      <c r="D67" s="8" t="str">
        <f>"16020015322"</f>
        <v>16020015322</v>
      </c>
      <c r="E67" s="4">
        <v>82.42</v>
      </c>
      <c r="F67" s="2">
        <v>91.28</v>
      </c>
      <c r="G67" s="2">
        <v>87.74</v>
      </c>
      <c r="H67" s="8"/>
      <c r="I67" s="9">
        <f t="shared" si="6"/>
        <v>87.74</v>
      </c>
    </row>
    <row r="68" spans="1:9" ht="19.5" customHeight="1">
      <c r="A68" s="8">
        <v>66</v>
      </c>
      <c r="B68" s="8" t="str">
        <f>"1602010310306"</f>
        <v>1602010310306</v>
      </c>
      <c r="C68" s="8" t="s">
        <v>15</v>
      </c>
      <c r="D68" s="8" t="str">
        <f>"16020015420"</f>
        <v>16020015420</v>
      </c>
      <c r="E68" s="4">
        <v>86.18</v>
      </c>
      <c r="F68" s="2">
        <v>88.18</v>
      </c>
      <c r="G68" s="2">
        <v>87.38</v>
      </c>
      <c r="H68" s="8"/>
      <c r="I68" s="9">
        <f t="shared" si="6"/>
        <v>87.38</v>
      </c>
    </row>
    <row r="69" spans="1:9" ht="19.5" customHeight="1">
      <c r="A69" s="8">
        <v>67</v>
      </c>
      <c r="B69" s="8" t="str">
        <f>"1602010310306"</f>
        <v>1602010310306</v>
      </c>
      <c r="C69" s="8" t="s">
        <v>15</v>
      </c>
      <c r="D69" s="8" t="str">
        <f>"16020015416"</f>
        <v>16020015416</v>
      </c>
      <c r="E69" s="4">
        <v>82.18</v>
      </c>
      <c r="F69" s="2">
        <v>88.18</v>
      </c>
      <c r="G69" s="2">
        <v>85.78</v>
      </c>
      <c r="H69" s="8"/>
      <c r="I69" s="9">
        <f t="shared" si="6"/>
        <v>85.78</v>
      </c>
    </row>
    <row r="70" spans="1:9" ht="19.5" customHeight="1">
      <c r="A70" s="8">
        <v>68</v>
      </c>
      <c r="B70" s="8" t="str">
        <f>"1602010310515"</f>
        <v>1602010310515</v>
      </c>
      <c r="C70" s="8" t="s">
        <v>17</v>
      </c>
      <c r="D70" s="8" t="str">
        <f>"16020013212"</f>
        <v>16020013212</v>
      </c>
      <c r="E70" s="4">
        <v>82.22</v>
      </c>
      <c r="F70" s="2">
        <v>100.08</v>
      </c>
      <c r="G70" s="2">
        <v>92.94</v>
      </c>
      <c r="H70" s="8"/>
      <c r="I70" s="9">
        <f aca="true" t="shared" si="7" ref="I70:I75">H70+G70</f>
        <v>92.94</v>
      </c>
    </row>
    <row r="71" spans="1:9" ht="19.5" customHeight="1">
      <c r="A71" s="8">
        <v>69</v>
      </c>
      <c r="B71" s="8" t="str">
        <f>"1602010310515"</f>
        <v>1602010310515</v>
      </c>
      <c r="C71" s="8" t="s">
        <v>17</v>
      </c>
      <c r="D71" s="8" t="str">
        <f>"16020013211"</f>
        <v>16020013211</v>
      </c>
      <c r="E71" s="4">
        <v>73.14</v>
      </c>
      <c r="F71" s="2">
        <v>90.26</v>
      </c>
      <c r="G71" s="2">
        <v>83.41</v>
      </c>
      <c r="H71" s="8"/>
      <c r="I71" s="9">
        <f t="shared" si="7"/>
        <v>83.41</v>
      </c>
    </row>
    <row r="72" spans="1:9" ht="19.5" customHeight="1">
      <c r="A72" s="8">
        <v>70</v>
      </c>
      <c r="B72" s="8" t="str">
        <f>"1602010310515"</f>
        <v>1602010310515</v>
      </c>
      <c r="C72" s="8" t="s">
        <v>17</v>
      </c>
      <c r="D72" s="8" t="str">
        <f>"16020013213"</f>
        <v>16020013213</v>
      </c>
      <c r="E72" s="4">
        <v>78.84</v>
      </c>
      <c r="F72" s="2">
        <v>82.99</v>
      </c>
      <c r="G72" s="2">
        <v>81.33</v>
      </c>
      <c r="H72" s="8"/>
      <c r="I72" s="9">
        <f t="shared" si="7"/>
        <v>81.33</v>
      </c>
    </row>
    <row r="73" spans="1:9" ht="19.5" customHeight="1">
      <c r="A73" s="8">
        <v>71</v>
      </c>
      <c r="B73" s="8" t="str">
        <f>"1602010310516"</f>
        <v>1602010310516</v>
      </c>
      <c r="C73" s="8" t="s">
        <v>18</v>
      </c>
      <c r="D73" s="8" t="str">
        <f>"16020013322"</f>
        <v>16020013322</v>
      </c>
      <c r="E73" s="4">
        <v>86.1</v>
      </c>
      <c r="F73" s="2">
        <v>100.59</v>
      </c>
      <c r="G73" s="2">
        <v>94.79</v>
      </c>
      <c r="H73" s="8"/>
      <c r="I73" s="9">
        <f t="shared" si="7"/>
        <v>94.79</v>
      </c>
    </row>
    <row r="74" spans="1:9" ht="19.5" customHeight="1">
      <c r="A74" s="8">
        <v>72</v>
      </c>
      <c r="B74" s="8" t="str">
        <f>"1602010310516"</f>
        <v>1602010310516</v>
      </c>
      <c r="C74" s="8" t="s">
        <v>18</v>
      </c>
      <c r="D74" s="8" t="str">
        <f>"16020013313"</f>
        <v>16020013313</v>
      </c>
      <c r="E74" s="4">
        <v>82.62</v>
      </c>
      <c r="F74" s="2">
        <v>102.82</v>
      </c>
      <c r="G74" s="2">
        <v>94.74</v>
      </c>
      <c r="H74" s="8"/>
      <c r="I74" s="9">
        <f t="shared" si="7"/>
        <v>94.74</v>
      </c>
    </row>
    <row r="75" spans="1:9" ht="19.5" customHeight="1">
      <c r="A75" s="8">
        <v>73</v>
      </c>
      <c r="B75" s="8" t="str">
        <f>"1602010310516"</f>
        <v>1602010310516</v>
      </c>
      <c r="C75" s="8" t="s">
        <v>18</v>
      </c>
      <c r="D75" s="8" t="str">
        <f>"16020013225"</f>
        <v>16020013225</v>
      </c>
      <c r="E75" s="4">
        <v>83.16</v>
      </c>
      <c r="F75" s="2">
        <v>100.3</v>
      </c>
      <c r="G75" s="2">
        <v>93.44</v>
      </c>
      <c r="H75" s="8"/>
      <c r="I75" s="9">
        <f t="shared" si="7"/>
        <v>93.44</v>
      </c>
    </row>
    <row r="76" spans="1:9" ht="19.5" customHeight="1">
      <c r="A76" s="8">
        <v>74</v>
      </c>
      <c r="B76" s="8" t="str">
        <f>"1602010310609"</f>
        <v>1602010310609</v>
      </c>
      <c r="C76" s="8" t="s">
        <v>20</v>
      </c>
      <c r="D76" s="8" t="str">
        <f>"16020015215"</f>
        <v>16020015215</v>
      </c>
      <c r="E76" s="4">
        <v>86.08</v>
      </c>
      <c r="F76" s="2">
        <v>100.17</v>
      </c>
      <c r="G76" s="2">
        <v>94.53</v>
      </c>
      <c r="H76" s="8"/>
      <c r="I76" s="9">
        <f aca="true" t="shared" si="8" ref="I76:I84">H76+G76</f>
        <v>94.53</v>
      </c>
    </row>
    <row r="77" spans="1:9" ht="19.5" customHeight="1">
      <c r="A77" s="8">
        <v>75</v>
      </c>
      <c r="B77" s="8" t="str">
        <f>"1602010310609"</f>
        <v>1602010310609</v>
      </c>
      <c r="C77" s="8" t="s">
        <v>20</v>
      </c>
      <c r="D77" s="8" t="str">
        <f>"16020015220"</f>
        <v>16020015220</v>
      </c>
      <c r="E77" s="4">
        <v>86.1</v>
      </c>
      <c r="F77" s="2">
        <v>100.09</v>
      </c>
      <c r="G77" s="2">
        <v>94.49</v>
      </c>
      <c r="H77" s="8"/>
      <c r="I77" s="9">
        <f t="shared" si="8"/>
        <v>94.49</v>
      </c>
    </row>
    <row r="78" spans="1:9" ht="19.5" customHeight="1">
      <c r="A78" s="8">
        <v>76</v>
      </c>
      <c r="B78" s="8" t="str">
        <f>"1602010310609"</f>
        <v>1602010310609</v>
      </c>
      <c r="C78" s="8" t="s">
        <v>20</v>
      </c>
      <c r="D78" s="8" t="str">
        <f>"16020015621"</f>
        <v>16020015621</v>
      </c>
      <c r="E78" s="4">
        <v>83.02</v>
      </c>
      <c r="F78" s="2">
        <v>98.13</v>
      </c>
      <c r="G78" s="2">
        <v>92.09</v>
      </c>
      <c r="H78" s="8"/>
      <c r="I78" s="9">
        <f t="shared" si="8"/>
        <v>92.09</v>
      </c>
    </row>
    <row r="79" spans="1:9" ht="19.5" customHeight="1">
      <c r="A79" s="8">
        <v>77</v>
      </c>
      <c r="B79" s="8" t="str">
        <f>"1602010310610"</f>
        <v>1602010310610</v>
      </c>
      <c r="C79" s="8" t="s">
        <v>6</v>
      </c>
      <c r="D79" s="8" t="str">
        <f>"16020015912"</f>
        <v>16020015912</v>
      </c>
      <c r="E79" s="4">
        <v>90.08</v>
      </c>
      <c r="F79" s="2">
        <v>97.52</v>
      </c>
      <c r="G79" s="2">
        <v>94.54</v>
      </c>
      <c r="H79" s="8"/>
      <c r="I79" s="9">
        <f t="shared" si="8"/>
        <v>94.54</v>
      </c>
    </row>
    <row r="80" spans="1:9" ht="19.5" customHeight="1">
      <c r="A80" s="8">
        <v>78</v>
      </c>
      <c r="B80" s="8" t="str">
        <f>"1602010310610"</f>
        <v>1602010310610</v>
      </c>
      <c r="C80" s="8" t="s">
        <v>6</v>
      </c>
      <c r="D80" s="8" t="str">
        <f>"16020015712"</f>
        <v>16020015712</v>
      </c>
      <c r="E80" s="4">
        <v>86.78</v>
      </c>
      <c r="F80" s="2">
        <v>97.39</v>
      </c>
      <c r="G80" s="2">
        <v>93.15</v>
      </c>
      <c r="H80" s="8"/>
      <c r="I80" s="9">
        <f t="shared" si="8"/>
        <v>93.15</v>
      </c>
    </row>
    <row r="81" spans="1:9" ht="19.5" customHeight="1">
      <c r="A81" s="8">
        <v>79</v>
      </c>
      <c r="B81" s="8" t="str">
        <f>"1602010310610"</f>
        <v>1602010310610</v>
      </c>
      <c r="C81" s="8" t="s">
        <v>6</v>
      </c>
      <c r="D81" s="8" t="str">
        <f>"16020015907"</f>
        <v>16020015907</v>
      </c>
      <c r="E81" s="4">
        <v>88.54</v>
      </c>
      <c r="F81" s="2">
        <v>94.81</v>
      </c>
      <c r="G81" s="2">
        <v>92.3</v>
      </c>
      <c r="H81" s="8"/>
      <c r="I81" s="9">
        <f t="shared" si="8"/>
        <v>92.3</v>
      </c>
    </row>
    <row r="82" spans="1:9" ht="19.5" customHeight="1">
      <c r="A82" s="8">
        <v>80</v>
      </c>
      <c r="B82" s="8" t="str">
        <f>"1602010310707"</f>
        <v>1602010310707</v>
      </c>
      <c r="C82" s="8" t="s">
        <v>23</v>
      </c>
      <c r="D82" s="8" t="str">
        <f>"16020016106"</f>
        <v>16020016106</v>
      </c>
      <c r="E82" s="4">
        <v>77.82</v>
      </c>
      <c r="F82" s="2">
        <v>83.9</v>
      </c>
      <c r="G82" s="2">
        <v>81.47</v>
      </c>
      <c r="H82" s="8"/>
      <c r="I82" s="9">
        <f t="shared" si="8"/>
        <v>81.47</v>
      </c>
    </row>
    <row r="83" spans="1:9" ht="19.5" customHeight="1">
      <c r="A83" s="8">
        <v>81</v>
      </c>
      <c r="B83" s="8" t="str">
        <f>"1602010310707"</f>
        <v>1602010310707</v>
      </c>
      <c r="C83" s="8" t="s">
        <v>23</v>
      </c>
      <c r="D83" s="8" t="str">
        <f>"16020016114"</f>
        <v>16020016114</v>
      </c>
      <c r="E83" s="4">
        <v>79.58</v>
      </c>
      <c r="F83" s="2">
        <v>78.56</v>
      </c>
      <c r="G83" s="2">
        <v>78.97</v>
      </c>
      <c r="H83" s="8"/>
      <c r="I83" s="9">
        <f t="shared" si="8"/>
        <v>78.97</v>
      </c>
    </row>
    <row r="84" spans="1:9" ht="19.5" customHeight="1">
      <c r="A84" s="8">
        <v>82</v>
      </c>
      <c r="B84" s="8" t="str">
        <f>"1602010310707"</f>
        <v>1602010310707</v>
      </c>
      <c r="C84" s="8" t="s">
        <v>23</v>
      </c>
      <c r="D84" s="8" t="str">
        <f>"16020016111"</f>
        <v>16020016111</v>
      </c>
      <c r="E84" s="4">
        <v>67.12</v>
      </c>
      <c r="F84" s="2">
        <v>72.69</v>
      </c>
      <c r="G84" s="2">
        <v>70.46</v>
      </c>
      <c r="H84" s="8"/>
      <c r="I84" s="9">
        <f t="shared" si="8"/>
        <v>70.46</v>
      </c>
    </row>
    <row r="85" spans="1:9" ht="19.5" customHeight="1">
      <c r="A85" s="8">
        <v>83</v>
      </c>
      <c r="B85" s="8" t="str">
        <f>"1602010310708"</f>
        <v>1602010310708</v>
      </c>
      <c r="C85" s="8" t="s">
        <v>19</v>
      </c>
      <c r="D85" s="8" t="str">
        <f>"16020016117"</f>
        <v>16020016117</v>
      </c>
      <c r="E85" s="4">
        <v>87.44</v>
      </c>
      <c r="F85" s="2">
        <v>92.72</v>
      </c>
      <c r="G85" s="2">
        <v>90.61</v>
      </c>
      <c r="H85" s="8"/>
      <c r="I85" s="9">
        <f aca="true" t="shared" si="9" ref="I85:I93">H85+G85</f>
        <v>90.61</v>
      </c>
    </row>
    <row r="86" spans="1:9" ht="19.5" customHeight="1">
      <c r="A86" s="8">
        <v>84</v>
      </c>
      <c r="B86" s="8" t="str">
        <f>"1602010310708"</f>
        <v>1602010310708</v>
      </c>
      <c r="C86" s="8" t="s">
        <v>19</v>
      </c>
      <c r="D86" s="8" t="str">
        <f>"16020016128"</f>
        <v>16020016128</v>
      </c>
      <c r="E86" s="4">
        <v>80.74</v>
      </c>
      <c r="F86" s="2">
        <v>90.15</v>
      </c>
      <c r="G86" s="2">
        <v>86.39</v>
      </c>
      <c r="H86" s="8"/>
      <c r="I86" s="9">
        <f t="shared" si="9"/>
        <v>86.39</v>
      </c>
    </row>
    <row r="87" spans="1:9" ht="19.5" customHeight="1">
      <c r="A87" s="8">
        <v>85</v>
      </c>
      <c r="B87" s="8" t="str">
        <f>"1602010310708"</f>
        <v>1602010310708</v>
      </c>
      <c r="C87" s="8" t="s">
        <v>19</v>
      </c>
      <c r="D87" s="8" t="str">
        <f>"16020016202"</f>
        <v>16020016202</v>
      </c>
      <c r="E87" s="4">
        <v>76.38</v>
      </c>
      <c r="F87" s="2">
        <v>85.52</v>
      </c>
      <c r="G87" s="2">
        <v>81.86</v>
      </c>
      <c r="H87" s="8"/>
      <c r="I87" s="9">
        <f t="shared" si="9"/>
        <v>81.86</v>
      </c>
    </row>
    <row r="88" spans="1:9" ht="19.5" customHeight="1">
      <c r="A88" s="8">
        <v>86</v>
      </c>
      <c r="B88" s="8" t="str">
        <f>"1602010310811"</f>
        <v>1602010310811</v>
      </c>
      <c r="C88" s="8" t="s">
        <v>13</v>
      </c>
      <c r="D88" s="8" t="str">
        <f>"16020016303"</f>
        <v>16020016303</v>
      </c>
      <c r="E88" s="4">
        <v>85.22</v>
      </c>
      <c r="F88" s="2">
        <v>92.59</v>
      </c>
      <c r="G88" s="2">
        <v>89.64</v>
      </c>
      <c r="H88" s="8"/>
      <c r="I88" s="9">
        <f t="shared" si="9"/>
        <v>89.64</v>
      </c>
    </row>
    <row r="89" spans="1:9" ht="19.5" customHeight="1">
      <c r="A89" s="8">
        <v>87</v>
      </c>
      <c r="B89" s="8" t="str">
        <f>"1602010310811"</f>
        <v>1602010310811</v>
      </c>
      <c r="C89" s="8" t="s">
        <v>13</v>
      </c>
      <c r="D89" s="8" t="str">
        <f>"16020016309"</f>
        <v>16020016309</v>
      </c>
      <c r="E89" s="4">
        <v>80.64</v>
      </c>
      <c r="F89" s="2">
        <v>94.75</v>
      </c>
      <c r="G89" s="2">
        <v>89.11</v>
      </c>
      <c r="H89" s="8"/>
      <c r="I89" s="9">
        <f t="shared" si="9"/>
        <v>89.11</v>
      </c>
    </row>
    <row r="90" spans="1:9" ht="19.5" customHeight="1">
      <c r="A90" s="8">
        <v>88</v>
      </c>
      <c r="B90" s="8" t="str">
        <f>"1602010310811"</f>
        <v>1602010310811</v>
      </c>
      <c r="C90" s="8" t="s">
        <v>13</v>
      </c>
      <c r="D90" s="8" t="str">
        <f>"16020016313"</f>
        <v>16020016313</v>
      </c>
      <c r="E90" s="4">
        <v>79.3</v>
      </c>
      <c r="F90" s="2">
        <v>94.95</v>
      </c>
      <c r="G90" s="2">
        <v>88.69</v>
      </c>
      <c r="H90" s="8"/>
      <c r="I90" s="9">
        <f t="shared" si="9"/>
        <v>88.69</v>
      </c>
    </row>
    <row r="91" spans="1:9" ht="19.5" customHeight="1">
      <c r="A91" s="8">
        <v>89</v>
      </c>
      <c r="B91" s="8" t="str">
        <f>"1602010310812"</f>
        <v>1602010310812</v>
      </c>
      <c r="C91" s="8" t="s">
        <v>22</v>
      </c>
      <c r="D91" s="8" t="str">
        <f>"16020016425"</f>
        <v>16020016425</v>
      </c>
      <c r="E91" s="4">
        <v>85.5</v>
      </c>
      <c r="F91" s="2">
        <v>97.91</v>
      </c>
      <c r="G91" s="2">
        <v>92.95</v>
      </c>
      <c r="H91" s="8"/>
      <c r="I91" s="9">
        <f t="shared" si="9"/>
        <v>92.95</v>
      </c>
    </row>
    <row r="92" spans="1:9" ht="19.5" customHeight="1">
      <c r="A92" s="8">
        <v>90</v>
      </c>
      <c r="B92" s="8" t="str">
        <f>"1602010310812"</f>
        <v>1602010310812</v>
      </c>
      <c r="C92" s="8" t="s">
        <v>22</v>
      </c>
      <c r="D92" s="8" t="str">
        <f>"16020016330"</f>
        <v>16020016330</v>
      </c>
      <c r="E92" s="4">
        <v>83.32</v>
      </c>
      <c r="F92" s="2">
        <v>96.85</v>
      </c>
      <c r="G92" s="2">
        <v>91.44</v>
      </c>
      <c r="H92" s="8"/>
      <c r="I92" s="9">
        <f t="shared" si="9"/>
        <v>91.44</v>
      </c>
    </row>
    <row r="93" spans="1:9" ht="19.5" customHeight="1">
      <c r="A93" s="8">
        <v>91</v>
      </c>
      <c r="B93" s="8" t="str">
        <f>"1602010310812"</f>
        <v>1602010310812</v>
      </c>
      <c r="C93" s="8" t="s">
        <v>22</v>
      </c>
      <c r="D93" s="8" t="str">
        <f>"16020016412"</f>
        <v>16020016412</v>
      </c>
      <c r="E93" s="4">
        <v>82.14</v>
      </c>
      <c r="F93" s="2">
        <v>91.06</v>
      </c>
      <c r="G93" s="2">
        <v>87.49</v>
      </c>
      <c r="H93" s="8"/>
      <c r="I93" s="9">
        <f t="shared" si="9"/>
        <v>87.49</v>
      </c>
    </row>
    <row r="94" spans="1:9" ht="19.5" customHeight="1">
      <c r="A94" s="8">
        <v>92</v>
      </c>
      <c r="B94" s="8" t="str">
        <f>"1602010310913"</f>
        <v>1602010310913</v>
      </c>
      <c r="C94" s="8" t="s">
        <v>25</v>
      </c>
      <c r="D94" s="8" t="str">
        <f>"16020016502"</f>
        <v>16020016502</v>
      </c>
      <c r="E94" s="4">
        <v>87.88</v>
      </c>
      <c r="F94" s="2">
        <v>89.74</v>
      </c>
      <c r="G94" s="2">
        <v>89</v>
      </c>
      <c r="H94" s="8"/>
      <c r="I94" s="9">
        <f aca="true" t="shared" si="10" ref="I94:I99">H94+G94</f>
        <v>89</v>
      </c>
    </row>
    <row r="95" spans="1:9" ht="19.5" customHeight="1">
      <c r="A95" s="8">
        <v>93</v>
      </c>
      <c r="B95" s="8" t="str">
        <f>"1602010310913"</f>
        <v>1602010310913</v>
      </c>
      <c r="C95" s="8" t="s">
        <v>25</v>
      </c>
      <c r="D95" s="8" t="str">
        <f>"16020016214"</f>
        <v>16020016214</v>
      </c>
      <c r="E95" s="4">
        <v>76.34</v>
      </c>
      <c r="F95" s="2">
        <v>91.06</v>
      </c>
      <c r="G95" s="2">
        <v>85.17</v>
      </c>
      <c r="H95" s="8"/>
      <c r="I95" s="9">
        <f t="shared" si="10"/>
        <v>85.17</v>
      </c>
    </row>
    <row r="96" spans="1:9" ht="19.5" customHeight="1">
      <c r="A96" s="8">
        <v>94</v>
      </c>
      <c r="B96" s="8" t="str">
        <f>"1602010310913"</f>
        <v>1602010310913</v>
      </c>
      <c r="C96" s="8" t="s">
        <v>25</v>
      </c>
      <c r="D96" s="8" t="str">
        <f>"16020016216"</f>
        <v>16020016216</v>
      </c>
      <c r="E96" s="4">
        <v>81.86</v>
      </c>
      <c r="F96" s="2">
        <v>85.74</v>
      </c>
      <c r="G96" s="2">
        <v>84.19</v>
      </c>
      <c r="H96" s="8"/>
      <c r="I96" s="9">
        <f t="shared" si="10"/>
        <v>84.19</v>
      </c>
    </row>
    <row r="97" spans="1:9" ht="19.5" customHeight="1">
      <c r="A97" s="8">
        <v>95</v>
      </c>
      <c r="B97" s="8" t="str">
        <f>"1602010310914"</f>
        <v>1602010310914</v>
      </c>
      <c r="C97" s="8" t="s">
        <v>14</v>
      </c>
      <c r="D97" s="8" t="str">
        <f>"16020016608"</f>
        <v>16020016608</v>
      </c>
      <c r="E97" s="4">
        <v>89.74</v>
      </c>
      <c r="F97" s="2">
        <v>89.84</v>
      </c>
      <c r="G97" s="2">
        <v>89.8</v>
      </c>
      <c r="H97" s="8"/>
      <c r="I97" s="9">
        <f t="shared" si="10"/>
        <v>89.8</v>
      </c>
    </row>
    <row r="98" spans="1:9" ht="19.5" customHeight="1">
      <c r="A98" s="8">
        <v>96</v>
      </c>
      <c r="B98" s="8" t="str">
        <f>"1602010310914"</f>
        <v>1602010310914</v>
      </c>
      <c r="C98" s="8" t="s">
        <v>14</v>
      </c>
      <c r="D98" s="8" t="str">
        <f>"16020016614"</f>
        <v>16020016614</v>
      </c>
      <c r="E98" s="4">
        <v>81.74</v>
      </c>
      <c r="F98" s="2">
        <v>95.02</v>
      </c>
      <c r="G98" s="2">
        <v>89.71</v>
      </c>
      <c r="H98" s="8"/>
      <c r="I98" s="9">
        <f t="shared" si="10"/>
        <v>89.71</v>
      </c>
    </row>
    <row r="99" spans="1:9" ht="19.5" customHeight="1">
      <c r="A99" s="8">
        <v>97</v>
      </c>
      <c r="B99" s="8" t="str">
        <f>"1602010310914"</f>
        <v>1602010310914</v>
      </c>
      <c r="C99" s="8" t="s">
        <v>14</v>
      </c>
      <c r="D99" s="8" t="str">
        <f>"16020016603"</f>
        <v>16020016603</v>
      </c>
      <c r="E99" s="4">
        <v>83.6</v>
      </c>
      <c r="F99" s="2">
        <v>92.48</v>
      </c>
      <c r="G99" s="2">
        <v>88.93</v>
      </c>
      <c r="H99" s="8"/>
      <c r="I99" s="9">
        <f t="shared" si="10"/>
        <v>88.93</v>
      </c>
    </row>
    <row r="100" spans="1:9" ht="19.5" customHeight="1">
      <c r="A100" s="8">
        <v>98</v>
      </c>
      <c r="B100" s="8" t="str">
        <f>"1602020220101"</f>
        <v>1602020220101</v>
      </c>
      <c r="C100" s="8" t="s">
        <v>16</v>
      </c>
      <c r="D100" s="8" t="str">
        <f>"16020016813"</f>
        <v>16020016813</v>
      </c>
      <c r="E100" s="4">
        <v>88.44</v>
      </c>
      <c r="F100" s="2">
        <v>88.3</v>
      </c>
      <c r="G100" s="2">
        <v>88.36</v>
      </c>
      <c r="H100" s="8"/>
      <c r="I100" s="9">
        <f aca="true" t="shared" si="11" ref="I100:I105">H100+G100</f>
        <v>88.36</v>
      </c>
    </row>
    <row r="101" spans="1:9" ht="19.5" customHeight="1">
      <c r="A101" s="8">
        <v>99</v>
      </c>
      <c r="B101" s="8" t="str">
        <f>"1602020220101"</f>
        <v>1602020220101</v>
      </c>
      <c r="C101" s="8" t="s">
        <v>16</v>
      </c>
      <c r="D101" s="8" t="str">
        <f>"16020016805"</f>
        <v>16020016805</v>
      </c>
      <c r="E101" s="4">
        <v>88.56</v>
      </c>
      <c r="F101" s="2">
        <v>86.8</v>
      </c>
      <c r="G101" s="2">
        <v>87.5</v>
      </c>
      <c r="H101" s="8"/>
      <c r="I101" s="9">
        <f t="shared" si="11"/>
        <v>87.5</v>
      </c>
    </row>
    <row r="102" spans="1:9" ht="19.5" customHeight="1">
      <c r="A102" s="8">
        <v>100</v>
      </c>
      <c r="B102" s="8" t="str">
        <f>"1602020220101"</f>
        <v>1602020220101</v>
      </c>
      <c r="C102" s="8" t="s">
        <v>16</v>
      </c>
      <c r="D102" s="8" t="str">
        <f>"16020016815"</f>
        <v>16020016815</v>
      </c>
      <c r="E102" s="4">
        <v>84.28</v>
      </c>
      <c r="F102" s="2">
        <v>79</v>
      </c>
      <c r="G102" s="2">
        <v>81.11</v>
      </c>
      <c r="H102" s="8"/>
      <c r="I102" s="9">
        <f t="shared" si="11"/>
        <v>81.11</v>
      </c>
    </row>
    <row r="103" spans="1:9" ht="19.5" customHeight="1">
      <c r="A103" s="8">
        <v>101</v>
      </c>
      <c r="B103" s="8" t="str">
        <f>"1602020220202"</f>
        <v>1602020220202</v>
      </c>
      <c r="C103" s="8" t="s">
        <v>10</v>
      </c>
      <c r="D103" s="8" t="str">
        <f>"16020016904"</f>
        <v>16020016904</v>
      </c>
      <c r="E103" s="4">
        <v>99.9</v>
      </c>
      <c r="F103" s="2">
        <v>89.9</v>
      </c>
      <c r="G103" s="2">
        <v>93.9</v>
      </c>
      <c r="H103" s="8"/>
      <c r="I103" s="9">
        <f t="shared" si="11"/>
        <v>93.9</v>
      </c>
    </row>
    <row r="104" spans="1:9" ht="19.5" customHeight="1">
      <c r="A104" s="8">
        <v>102</v>
      </c>
      <c r="B104" s="8" t="str">
        <f>"1602020220202"</f>
        <v>1602020220202</v>
      </c>
      <c r="C104" s="8" t="s">
        <v>10</v>
      </c>
      <c r="D104" s="8" t="str">
        <f>"16020016913"</f>
        <v>16020016913</v>
      </c>
      <c r="E104" s="4">
        <v>87.48</v>
      </c>
      <c r="F104" s="2">
        <v>89.3</v>
      </c>
      <c r="G104" s="2">
        <v>88.57</v>
      </c>
      <c r="H104" s="8"/>
      <c r="I104" s="9">
        <f t="shared" si="11"/>
        <v>88.57</v>
      </c>
    </row>
    <row r="105" spans="1:9" ht="19.5" customHeight="1">
      <c r="A105" s="8">
        <v>103</v>
      </c>
      <c r="B105" s="8" t="str">
        <f>"1602020220202"</f>
        <v>1602020220202</v>
      </c>
      <c r="C105" s="8" t="s">
        <v>10</v>
      </c>
      <c r="D105" s="8" t="str">
        <f>"16020016907"</f>
        <v>16020016907</v>
      </c>
      <c r="E105" s="4">
        <v>84.54</v>
      </c>
      <c r="F105" s="2">
        <v>87.95</v>
      </c>
      <c r="G105" s="2">
        <v>86.59</v>
      </c>
      <c r="H105" s="8"/>
      <c r="I105" s="9">
        <f t="shared" si="11"/>
        <v>86.59</v>
      </c>
    </row>
    <row r="106" spans="1:9" ht="19.5" customHeight="1">
      <c r="A106" s="8">
        <v>104</v>
      </c>
      <c r="B106" s="8" t="str">
        <f>"1602020220303"</f>
        <v>1602020220303</v>
      </c>
      <c r="C106" s="8" t="s">
        <v>12</v>
      </c>
      <c r="D106" s="8" t="str">
        <f>"16020016702"</f>
        <v>16020016702</v>
      </c>
      <c r="E106" s="4">
        <v>91.32</v>
      </c>
      <c r="F106" s="2">
        <v>99.08</v>
      </c>
      <c r="G106" s="2">
        <v>95.98</v>
      </c>
      <c r="H106" s="8"/>
      <c r="I106" s="9">
        <f aca="true" t="shared" si="12" ref="I106:I120">H106+G106</f>
        <v>95.98</v>
      </c>
    </row>
    <row r="107" spans="1:9" ht="19.5" customHeight="1">
      <c r="A107" s="8">
        <v>105</v>
      </c>
      <c r="B107" s="8" t="str">
        <f>"1602020220303"</f>
        <v>1602020220303</v>
      </c>
      <c r="C107" s="8" t="s">
        <v>12</v>
      </c>
      <c r="D107" s="8" t="str">
        <f>"16020016704"</f>
        <v>16020016704</v>
      </c>
      <c r="E107" s="4">
        <v>88.68</v>
      </c>
      <c r="F107" s="2">
        <v>99.84</v>
      </c>
      <c r="G107" s="2">
        <v>95.38</v>
      </c>
      <c r="H107" s="8"/>
      <c r="I107" s="9">
        <f t="shared" si="12"/>
        <v>95.38</v>
      </c>
    </row>
    <row r="108" spans="1:9" ht="19.5" customHeight="1">
      <c r="A108" s="8">
        <v>106</v>
      </c>
      <c r="B108" s="8" t="str">
        <f>"1602020220303"</f>
        <v>1602020220303</v>
      </c>
      <c r="C108" s="8" t="s">
        <v>12</v>
      </c>
      <c r="D108" s="8" t="str">
        <f>"16020016703"</f>
        <v>16020016703</v>
      </c>
      <c r="E108" s="4">
        <v>89.58</v>
      </c>
      <c r="F108" s="2">
        <v>93</v>
      </c>
      <c r="G108" s="2">
        <v>91.63</v>
      </c>
      <c r="H108" s="8"/>
      <c r="I108" s="9">
        <f t="shared" si="12"/>
        <v>91.63</v>
      </c>
    </row>
    <row r="109" spans="1:9" ht="19.5" customHeight="1">
      <c r="A109" s="8">
        <v>107</v>
      </c>
      <c r="B109" s="8" t="str">
        <f>"1602020220304"</f>
        <v>1602020220304</v>
      </c>
      <c r="C109" s="8" t="s">
        <v>1</v>
      </c>
      <c r="D109" s="8" t="str">
        <f>"16020016730"</f>
        <v>16020016730</v>
      </c>
      <c r="E109" s="4">
        <v>93.24</v>
      </c>
      <c r="F109" s="2">
        <v>99.94</v>
      </c>
      <c r="G109" s="2">
        <v>97.26</v>
      </c>
      <c r="H109" s="8"/>
      <c r="I109" s="9">
        <f t="shared" si="12"/>
        <v>97.26</v>
      </c>
    </row>
    <row r="110" spans="1:9" ht="19.5" customHeight="1">
      <c r="A110" s="8">
        <v>108</v>
      </c>
      <c r="B110" s="8" t="str">
        <f>"1602020220304"</f>
        <v>1602020220304</v>
      </c>
      <c r="C110" s="8" t="s">
        <v>1</v>
      </c>
      <c r="D110" s="8" t="str">
        <f>"16020016802"</f>
        <v>16020016802</v>
      </c>
      <c r="E110" s="4">
        <v>95.48</v>
      </c>
      <c r="F110" s="2">
        <v>94.58</v>
      </c>
      <c r="G110" s="2">
        <v>94.94</v>
      </c>
      <c r="H110" s="8"/>
      <c r="I110" s="9">
        <f t="shared" si="12"/>
        <v>94.94</v>
      </c>
    </row>
    <row r="111" spans="1:9" ht="19.5" customHeight="1">
      <c r="A111" s="8">
        <v>109</v>
      </c>
      <c r="B111" s="8" t="str">
        <f>"1602020220304"</f>
        <v>1602020220304</v>
      </c>
      <c r="C111" s="8" t="s">
        <v>1</v>
      </c>
      <c r="D111" s="8" t="str">
        <f>"16020016718"</f>
        <v>16020016718</v>
      </c>
      <c r="E111" s="4">
        <v>92.12</v>
      </c>
      <c r="F111" s="2">
        <v>93.12</v>
      </c>
      <c r="G111" s="2">
        <v>92.72</v>
      </c>
      <c r="H111" s="8"/>
      <c r="I111" s="9">
        <f t="shared" si="12"/>
        <v>92.72</v>
      </c>
    </row>
    <row r="112" spans="1:9" ht="19.5" customHeight="1">
      <c r="A112" s="8">
        <v>110</v>
      </c>
      <c r="B112" s="8" t="str">
        <f>"1602020221106"</f>
        <v>1602020221106</v>
      </c>
      <c r="C112" s="8" t="s">
        <v>0</v>
      </c>
      <c r="D112" s="8" t="str">
        <f>"16020016924"</f>
        <v>16020016924</v>
      </c>
      <c r="E112" s="4">
        <v>93.12</v>
      </c>
      <c r="F112" s="2">
        <v>65.5</v>
      </c>
      <c r="G112" s="2">
        <v>76.55</v>
      </c>
      <c r="H112" s="8"/>
      <c r="I112" s="9">
        <f t="shared" si="12"/>
        <v>76.55</v>
      </c>
    </row>
    <row r="113" spans="1:9" ht="19.5" customHeight="1">
      <c r="A113" s="8">
        <v>111</v>
      </c>
      <c r="B113" s="8" t="str">
        <f>"1602020221106"</f>
        <v>1602020221106</v>
      </c>
      <c r="C113" s="8" t="s">
        <v>0</v>
      </c>
      <c r="D113" s="8" t="str">
        <f>"16020016929"</f>
        <v>16020016929</v>
      </c>
      <c r="E113" s="4">
        <v>83.84</v>
      </c>
      <c r="F113" s="2">
        <v>70.3</v>
      </c>
      <c r="G113" s="2">
        <v>75.72</v>
      </c>
      <c r="H113" s="8"/>
      <c r="I113" s="9">
        <f t="shared" si="12"/>
        <v>75.72</v>
      </c>
    </row>
    <row r="114" spans="1:9" ht="19.5" customHeight="1">
      <c r="A114" s="8">
        <v>112</v>
      </c>
      <c r="B114" s="8" t="str">
        <f>"1602020221106"</f>
        <v>1602020221106</v>
      </c>
      <c r="C114" s="8" t="s">
        <v>0</v>
      </c>
      <c r="D114" s="8" t="str">
        <f>"16020016928"</f>
        <v>16020016928</v>
      </c>
      <c r="E114" s="4">
        <v>84.06</v>
      </c>
      <c r="F114" s="2">
        <v>63.6</v>
      </c>
      <c r="G114" s="2">
        <v>71.78</v>
      </c>
      <c r="H114" s="8"/>
      <c r="I114" s="9">
        <f t="shared" si="12"/>
        <v>71.78</v>
      </c>
    </row>
    <row r="115" spans="1:9" ht="19.5" customHeight="1">
      <c r="A115" s="8">
        <v>113</v>
      </c>
      <c r="B115" s="8" t="str">
        <f>"1602030120101"</f>
        <v>1602030120101</v>
      </c>
      <c r="C115" s="8" t="s">
        <v>24</v>
      </c>
      <c r="D115" s="8" t="str">
        <f>"16020016822"</f>
        <v>16020016822</v>
      </c>
      <c r="E115" s="4">
        <v>93.74</v>
      </c>
      <c r="F115" s="2">
        <v>87.1</v>
      </c>
      <c r="G115" s="2">
        <v>89.76</v>
      </c>
      <c r="H115" s="8"/>
      <c r="I115" s="9">
        <f t="shared" si="12"/>
        <v>89.76</v>
      </c>
    </row>
    <row r="116" spans="1:9" ht="19.5" customHeight="1">
      <c r="A116" s="8">
        <v>114</v>
      </c>
      <c r="B116" s="8" t="str">
        <f>"1602030120101"</f>
        <v>1602030120101</v>
      </c>
      <c r="C116" s="8" t="s">
        <v>24</v>
      </c>
      <c r="D116" s="8" t="str">
        <f>"16020016826"</f>
        <v>16020016826</v>
      </c>
      <c r="E116" s="4">
        <v>93.32</v>
      </c>
      <c r="F116" s="2">
        <v>84.8</v>
      </c>
      <c r="G116" s="2">
        <v>88.21</v>
      </c>
      <c r="H116" s="8"/>
      <c r="I116" s="9">
        <f t="shared" si="12"/>
        <v>88.21</v>
      </c>
    </row>
    <row r="117" spans="1:9" ht="19.5" customHeight="1">
      <c r="A117" s="8">
        <v>115</v>
      </c>
      <c r="B117" s="8" t="str">
        <f>"1602030120101"</f>
        <v>1602030120101</v>
      </c>
      <c r="C117" s="8" t="s">
        <v>24</v>
      </c>
      <c r="D117" s="8" t="str">
        <f>"16020016824"</f>
        <v>16020016824</v>
      </c>
      <c r="E117" s="4">
        <v>88.38</v>
      </c>
      <c r="F117" s="2">
        <v>80.5</v>
      </c>
      <c r="G117" s="2">
        <v>83.65</v>
      </c>
      <c r="H117" s="6">
        <v>2</v>
      </c>
      <c r="I117" s="9">
        <f t="shared" si="12"/>
        <v>85.65</v>
      </c>
    </row>
    <row r="118" spans="1:9" ht="19.5" customHeight="1">
      <c r="A118" s="8">
        <v>116</v>
      </c>
      <c r="B118" s="8" t="str">
        <f>"1602030120202"</f>
        <v>1602030120202</v>
      </c>
      <c r="C118" s="8" t="s">
        <v>7</v>
      </c>
      <c r="D118" s="8" t="str">
        <f>"16020016917"</f>
        <v>16020016917</v>
      </c>
      <c r="E118" s="4">
        <v>96.66</v>
      </c>
      <c r="F118" s="2">
        <v>91.5</v>
      </c>
      <c r="G118" s="2">
        <v>93.56</v>
      </c>
      <c r="H118" s="6">
        <v>2</v>
      </c>
      <c r="I118" s="9">
        <f t="shared" si="12"/>
        <v>95.56</v>
      </c>
    </row>
    <row r="119" spans="1:9" ht="19.5" customHeight="1">
      <c r="A119" s="8">
        <v>117</v>
      </c>
      <c r="B119" s="8" t="str">
        <f>"1602030120202"</f>
        <v>1602030120202</v>
      </c>
      <c r="C119" s="8" t="s">
        <v>7</v>
      </c>
      <c r="D119" s="8" t="str">
        <f>"16020016915"</f>
        <v>16020016915</v>
      </c>
      <c r="E119" s="4">
        <v>92.06</v>
      </c>
      <c r="F119" s="2">
        <v>95.9</v>
      </c>
      <c r="G119" s="2">
        <v>94.36</v>
      </c>
      <c r="H119" s="8"/>
      <c r="I119" s="9">
        <f t="shared" si="12"/>
        <v>94.36</v>
      </c>
    </row>
    <row r="120" spans="1:9" ht="19.5" customHeight="1">
      <c r="A120" s="8">
        <v>118</v>
      </c>
      <c r="B120" s="8" t="str">
        <f>"1602030120202"</f>
        <v>1602030120202</v>
      </c>
      <c r="C120" s="8" t="s">
        <v>7</v>
      </c>
      <c r="D120" s="8" t="str">
        <f>"16020016920"</f>
        <v>16020016920</v>
      </c>
      <c r="E120" s="4">
        <v>91.8</v>
      </c>
      <c r="F120" s="2">
        <v>87.9</v>
      </c>
      <c r="G120" s="2">
        <v>89.46</v>
      </c>
      <c r="H120" s="8"/>
      <c r="I120" s="9">
        <f t="shared" si="12"/>
        <v>89.46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2021-05-17T01:10:54Z</cp:lastPrinted>
  <dcterms:created xsi:type="dcterms:W3CDTF">2021-05-10T02:14:00Z</dcterms:created>
  <dcterms:modified xsi:type="dcterms:W3CDTF">2021-05-17T02:20:35Z</dcterms:modified>
  <cp:category/>
  <cp:version/>
  <cp:contentType/>
  <cp:contentStatus/>
</cp:coreProperties>
</file>